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81" i="1" l="1"/>
  <c r="I85" i="1"/>
  <c r="I84" i="1" s="1"/>
  <c r="I68" i="1"/>
  <c r="I65" i="1"/>
  <c r="I62" i="1"/>
  <c r="I51" i="1"/>
  <c r="H35" i="1"/>
  <c r="I35" i="1"/>
  <c r="I34" i="1" s="1"/>
  <c r="I26" i="1"/>
  <c r="I16" i="1"/>
  <c r="I9" i="1"/>
  <c r="I4" i="1" s="1"/>
  <c r="H9" i="1"/>
  <c r="I61" i="1" l="1"/>
  <c r="I3" i="1"/>
  <c r="H34" i="1"/>
  <c r="I90" i="1" l="1"/>
  <c r="H51" i="1"/>
  <c r="H81" i="1"/>
  <c r="H85" i="1"/>
  <c r="H84" i="1" s="1"/>
  <c r="H68" i="1"/>
  <c r="H65" i="1"/>
  <c r="H62" i="1"/>
  <c r="H26" i="1"/>
  <c r="H16" i="1"/>
  <c r="H4" i="1" s="1"/>
  <c r="H61" i="1" l="1"/>
  <c r="H3" i="1"/>
  <c r="F51" i="1"/>
  <c r="H90" i="1" l="1"/>
  <c r="G9" i="1" l="1"/>
  <c r="G81" i="1" l="1"/>
  <c r="G51" i="1"/>
  <c r="G85" i="1" l="1"/>
  <c r="G84" i="1" s="1"/>
  <c r="G62" i="1"/>
  <c r="G65" i="1"/>
  <c r="G68" i="1"/>
  <c r="G35" i="1"/>
  <c r="G34" i="1" s="1"/>
  <c r="G26" i="1"/>
  <c r="G16" i="1"/>
  <c r="G4" i="1" s="1"/>
  <c r="G61" i="1" l="1"/>
  <c r="G3" i="1"/>
  <c r="G90" i="1" l="1"/>
  <c r="C51" i="1"/>
  <c r="D51" i="1"/>
  <c r="E51" i="1"/>
  <c r="B51" i="1"/>
  <c r="B26" i="1" l="1"/>
  <c r="F85" i="1" l="1"/>
  <c r="E85" i="1"/>
  <c r="D85" i="1"/>
  <c r="D84" i="1" s="1"/>
  <c r="C85" i="1"/>
  <c r="C84" i="1" s="1"/>
  <c r="B85" i="1"/>
  <c r="B84" i="1" s="1"/>
  <c r="E84" i="1"/>
  <c r="F84" i="1" l="1"/>
  <c r="B81" i="1" l="1"/>
  <c r="C81" i="1"/>
  <c r="B68" i="1" l="1"/>
  <c r="C68" i="1"/>
  <c r="B65" i="1"/>
  <c r="C65" i="1"/>
  <c r="B62" i="1"/>
  <c r="C62" i="1"/>
  <c r="B35" i="1"/>
  <c r="B34" i="1" s="1"/>
  <c r="C35" i="1"/>
  <c r="C34" i="1" s="1"/>
  <c r="C61" i="1" l="1"/>
  <c r="B61" i="1"/>
  <c r="C26" i="1"/>
  <c r="B16" i="1"/>
  <c r="B9" i="1"/>
  <c r="C16" i="1"/>
  <c r="C4" i="1" s="1"/>
  <c r="B4" i="1" l="1"/>
  <c r="B3" i="1" s="1"/>
  <c r="B90" i="1" s="1"/>
  <c r="C3" i="1"/>
  <c r="C90" i="1" s="1"/>
  <c r="E81" i="1" l="1"/>
  <c r="F81" i="1"/>
  <c r="D81" i="1"/>
  <c r="D68" i="1" l="1"/>
  <c r="E68" i="1"/>
  <c r="F68" i="1"/>
  <c r="E65" i="1"/>
  <c r="F65" i="1"/>
  <c r="D65" i="1"/>
  <c r="E62" i="1"/>
  <c r="F62" i="1"/>
  <c r="D62" i="1"/>
  <c r="F61" i="1" l="1"/>
  <c r="D61" i="1"/>
  <c r="E61" i="1"/>
  <c r="E35" i="1" l="1"/>
  <c r="E34" i="1" s="1"/>
  <c r="D35" i="1"/>
  <c r="D34" i="1" s="1"/>
  <c r="F35" i="1"/>
  <c r="E26" i="1"/>
  <c r="F26" i="1"/>
  <c r="D26" i="1"/>
  <c r="F34" i="1" l="1"/>
  <c r="E9" i="1"/>
  <c r="F9" i="1"/>
  <c r="E16" i="1"/>
  <c r="E4" i="1" l="1"/>
  <c r="E3" i="1" s="1"/>
  <c r="E90" i="1" s="1"/>
  <c r="F16" i="1"/>
  <c r="D16" i="1"/>
  <c r="D9" i="1"/>
  <c r="D4" i="1" l="1"/>
  <c r="F4" i="1"/>
  <c r="F3" i="1" l="1"/>
  <c r="F90" i="1" s="1"/>
  <c r="D3" i="1"/>
  <c r="D90" i="1" s="1"/>
</calcChain>
</file>

<file path=xl/sharedStrings.xml><?xml version="1.0" encoding="utf-8"?>
<sst xmlns="http://schemas.openxmlformats.org/spreadsheetml/2006/main" count="96" uniqueCount="88">
  <si>
    <t>($ thousands)</t>
  </si>
  <si>
    <t>Department of the Interior</t>
  </si>
  <si>
    <t>Bureau of Reclamation</t>
  </si>
  <si>
    <t>CVP Restoration Fund</t>
  </si>
  <si>
    <t>CALFED Bay-Delta Restoration</t>
  </si>
  <si>
    <t xml:space="preserve">WaterSMART  </t>
  </si>
  <si>
    <t>Basin Studies</t>
  </si>
  <si>
    <t>Cooperative Watershed Management</t>
  </si>
  <si>
    <t>Title XVI</t>
  </si>
  <si>
    <t>Water Conservation Field Services</t>
  </si>
  <si>
    <t>WaterSMART Grants</t>
  </si>
  <si>
    <t>San Joaquin River Restoration Fund</t>
  </si>
  <si>
    <t>Endangered Species RIP</t>
  </si>
  <si>
    <t>Pacific Northwest Region</t>
  </si>
  <si>
    <t>Mid-Pacific Region</t>
  </si>
  <si>
    <t>Lower Colorado Region</t>
  </si>
  <si>
    <t>Upper Colorado Region</t>
  </si>
  <si>
    <t>Great Plains Region</t>
  </si>
  <si>
    <t>Columbia and Snake River Salmon Recovery</t>
  </si>
  <si>
    <t>Yakima River Basin Water Enhancement Project</t>
  </si>
  <si>
    <t>CRSP, Section 8</t>
  </si>
  <si>
    <t>Drought Response and Comprehensive Drought Plans</t>
  </si>
  <si>
    <t>Resilient Infrastructure Investments</t>
  </si>
  <si>
    <t>Fish and Wildlife Service</t>
  </si>
  <si>
    <t>State and Tribal Wildlife Grants Program</t>
  </si>
  <si>
    <t>Partners for Fish and Wildlife Program</t>
  </si>
  <si>
    <t xml:space="preserve">Cooperative Endangered Species Conservation Fund </t>
  </si>
  <si>
    <t>Dingell-Johnson Sport Fish Restoration</t>
  </si>
  <si>
    <t>North American Wetlands Conservation Fund</t>
  </si>
  <si>
    <t>FY12</t>
  </si>
  <si>
    <t>FY13</t>
  </si>
  <si>
    <t>Environmental Protection Agency</t>
  </si>
  <si>
    <t xml:space="preserve">Great Lakes Restoration </t>
  </si>
  <si>
    <t>Chesapeake Bay</t>
  </si>
  <si>
    <t>Wetlands Program Development Grants</t>
  </si>
  <si>
    <t>Clean Water State Revolving Fund</t>
  </si>
  <si>
    <t>Wetlands Protection Program</t>
  </si>
  <si>
    <t>Nonpoint Source (Sec. 319) Grants</t>
  </si>
  <si>
    <t>Geographic Programs</t>
  </si>
  <si>
    <t>San Francisco Bay</t>
  </si>
  <si>
    <t>Puget Sound</t>
  </si>
  <si>
    <t>Long Island Sound</t>
  </si>
  <si>
    <t>Gulf of Mexico</t>
  </si>
  <si>
    <t>South Florida</t>
  </si>
  <si>
    <t>Lake Champlain</t>
  </si>
  <si>
    <t>Other</t>
  </si>
  <si>
    <t>Department of Agriculture</t>
  </si>
  <si>
    <t>Natural Resources Conservation Service</t>
  </si>
  <si>
    <t>Environmental Quality Incentives Program</t>
  </si>
  <si>
    <t>Conservation Stewardship Program</t>
  </si>
  <si>
    <t>Wetlands Reserve Program</t>
  </si>
  <si>
    <t>Agricultural Water Enhancement Program</t>
  </si>
  <si>
    <t>Wildlife Habitat Incentives Program</t>
  </si>
  <si>
    <t>Agricultural Management Assistance</t>
  </si>
  <si>
    <t>U.S. Army Corps of Engineers</t>
  </si>
  <si>
    <t>Flood Plain Management Services</t>
  </si>
  <si>
    <t>Planning Assistance to States</t>
  </si>
  <si>
    <t>Estuary Restoration Program</t>
  </si>
  <si>
    <t>Aquatic Ecosystem Restoration (Section 206)</t>
  </si>
  <si>
    <t>Project Modifications for Improvement of the Environment (Section 1135)</t>
  </si>
  <si>
    <t>Lower Snake River Fish and Wildlife Compensation</t>
  </si>
  <si>
    <t>Regional Conservation Partnership Program</t>
  </si>
  <si>
    <t>Columbia River Fish Mitigation</t>
  </si>
  <si>
    <t>Construction</t>
  </si>
  <si>
    <t>O&amp;M</t>
  </si>
  <si>
    <t>South Florida Ecosystem Restoration Program</t>
  </si>
  <si>
    <t>Missouri River Fish and Wildlife Recovery Project</t>
  </si>
  <si>
    <t>Department/Agency/Program</t>
  </si>
  <si>
    <t>Power Marketing Administrations</t>
  </si>
  <si>
    <t>Bonneville Power Administration</t>
  </si>
  <si>
    <t>Fish and Wildlife</t>
  </si>
  <si>
    <t>TOTAL</t>
  </si>
  <si>
    <t>National Oceanic and Atmospheric Administration</t>
  </si>
  <si>
    <t>National Marine Fisheries Service</t>
  </si>
  <si>
    <t>Protected Species Research and Management</t>
  </si>
  <si>
    <t>Habitat Conservation and Restoration</t>
  </si>
  <si>
    <t>Pacific Coastal Salmon Recovery Fund</t>
  </si>
  <si>
    <t>FY10</t>
  </si>
  <si>
    <t>FY11</t>
  </si>
  <si>
    <t>Not avail</t>
  </si>
  <si>
    <t>Upper Mississippi River Restoration (Construction)</t>
  </si>
  <si>
    <t>Lower Columbia River Ecosystem Restoration (Construction)</t>
  </si>
  <si>
    <t>Aquatic Habitat and Species Conservation</t>
  </si>
  <si>
    <t>Agricultural Conservation Easement Program</t>
  </si>
  <si>
    <t>FY14</t>
  </si>
  <si>
    <t>FY15</t>
  </si>
  <si>
    <t>FY16</t>
  </si>
  <si>
    <t>FY17 President's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</si>
</sst>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</font>
    <font>
      <sz val="11"/>
      <color theme="0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6"/>
    </xf>
    <xf numFmtId="0" fontId="0" fillId="0" borderId="0" xfId="0" applyFont="1" applyBorder="1" applyAlignment="1">
      <alignment horizontal="left" vertical="center" wrapText="1" indent="4"/>
    </xf>
    <xf numFmtId="0" fontId="3" fillId="0" borderId="0" xfId="0" applyFont="1" applyBorder="1" applyAlignment="1">
      <alignment horizontal="left" vertical="center" wrapText="1" indent="4"/>
    </xf>
    <xf numFmtId="0" fontId="0" fillId="0" borderId="0" xfId="0" applyBorder="1" applyAlignment="1">
      <alignment horizontal="left" vertical="center" wrapText="1" indent="4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wrapText="1" indent="4"/>
    </xf>
    <xf numFmtId="0" fontId="0" fillId="0" borderId="0" xfId="0" applyFont="1" applyAlignment="1">
      <alignment horizontal="left" wrapText="1" indent="4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center" wrapText="1" indent="6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indent="2"/>
    </xf>
    <xf numFmtId="3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left" indent="4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4"/>
    </xf>
    <xf numFmtId="3" fontId="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4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0" xfId="0" applyNumberFormat="1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1" fillId="0" borderId="1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wrapText="1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4" sqref="A44"/>
    </sheetView>
  </sheetViews>
  <sheetFormatPr defaultRowHeight="14.4" x14ac:dyDescent="0.3"/>
  <cols>
    <col min="1" max="1" width="46" customWidth="1"/>
    <col min="2" max="3" width="9.109375" customWidth="1"/>
    <col min="6" max="6" width="9.6640625" customWidth="1"/>
    <col min="7" max="7" width="9.6640625" style="12" customWidth="1"/>
    <col min="8" max="8" width="9.6640625" style="49" customWidth="1"/>
    <col min="9" max="9" width="16.109375" style="49" customWidth="1"/>
  </cols>
  <sheetData>
    <row r="1" spans="1:10" ht="15" customHeight="1" x14ac:dyDescent="0.3">
      <c r="A1" s="1" t="s">
        <v>67</v>
      </c>
      <c r="B1" s="1"/>
      <c r="C1" s="1"/>
      <c r="D1" s="1"/>
      <c r="E1" s="1"/>
      <c r="F1" s="56"/>
      <c r="G1" s="57"/>
      <c r="H1" s="51"/>
      <c r="I1" s="58" t="s">
        <v>87</v>
      </c>
    </row>
    <row r="2" spans="1:10" ht="15" thickBot="1" x14ac:dyDescent="0.35">
      <c r="A2" s="7" t="s">
        <v>0</v>
      </c>
      <c r="B2" s="37" t="s">
        <v>77</v>
      </c>
      <c r="C2" s="37" t="s">
        <v>78</v>
      </c>
      <c r="D2" s="8" t="s">
        <v>29</v>
      </c>
      <c r="E2" s="8" t="s">
        <v>30</v>
      </c>
      <c r="F2" s="55" t="s">
        <v>84</v>
      </c>
      <c r="G2" s="54" t="s">
        <v>85</v>
      </c>
      <c r="H2" s="50" t="s">
        <v>86</v>
      </c>
      <c r="I2" s="59"/>
    </row>
    <row r="3" spans="1:10" s="1" customFormat="1" ht="30.75" customHeight="1" x14ac:dyDescent="0.3">
      <c r="A3" s="23" t="s">
        <v>1</v>
      </c>
      <c r="B3" s="21">
        <f t="shared" ref="B3:C3" si="0">SUM(B4,B26)</f>
        <v>996479</v>
      </c>
      <c r="C3" s="21">
        <f t="shared" si="0"/>
        <v>953924</v>
      </c>
      <c r="D3" s="21">
        <f t="shared" ref="D3:G3" si="1">SUM(D4,D26)</f>
        <v>895609</v>
      </c>
      <c r="E3" s="21">
        <f t="shared" si="1"/>
        <v>892903</v>
      </c>
      <c r="F3" s="21">
        <f t="shared" si="1"/>
        <v>890613</v>
      </c>
      <c r="G3" s="21">
        <f t="shared" si="1"/>
        <v>930998</v>
      </c>
      <c r="H3" s="21">
        <f t="shared" ref="H3:I3" si="2">SUM(H4,H26)</f>
        <v>955225</v>
      </c>
      <c r="I3" s="21">
        <f t="shared" si="2"/>
        <v>984630</v>
      </c>
    </row>
    <row r="4" spans="1:10" s="1" customFormat="1" x14ac:dyDescent="0.3">
      <c r="A4" s="2" t="s">
        <v>2</v>
      </c>
      <c r="B4" s="21">
        <f>SUM(B5,B6,B7,B8,B9,B15,B16,B24)</f>
        <v>160421</v>
      </c>
      <c r="C4" s="21">
        <f>SUM(C5,C6,C7,C8,C9,C15,C16,C24)</f>
        <v>217303</v>
      </c>
      <c r="D4" s="21">
        <f>SUM(D5,D6,D7,D8,D9,D15,D16,D24)</f>
        <v>191196</v>
      </c>
      <c r="E4" s="21">
        <f>SUM(E5,E6,E7,E8,E9,E15,E16,E24)</f>
        <v>196226</v>
      </c>
      <c r="F4" s="21">
        <f>SUM(F5,F6,F7,F8,F9,F15,F16,F24)</f>
        <v>216355</v>
      </c>
      <c r="G4" s="21">
        <f t="shared" ref="G4" si="3">SUM(G5:G9,G15:G16,G24)</f>
        <v>230317</v>
      </c>
      <c r="H4" s="21">
        <f>SUM(H5:H9,H15:H16,H24)</f>
        <v>236994</v>
      </c>
      <c r="I4" s="21">
        <f>SUM(I5:I9,I15:I16,I24)</f>
        <v>252969</v>
      </c>
    </row>
    <row r="5" spans="1:10" x14ac:dyDescent="0.3">
      <c r="A5" s="4" t="s">
        <v>4</v>
      </c>
      <c r="B5" s="38">
        <v>40000</v>
      </c>
      <c r="C5" s="38">
        <v>39920</v>
      </c>
      <c r="D5" s="16">
        <v>39651</v>
      </c>
      <c r="E5" s="16">
        <v>37577</v>
      </c>
      <c r="F5" s="16">
        <v>37000</v>
      </c>
      <c r="G5" s="30">
        <v>37000</v>
      </c>
      <c r="H5" s="19">
        <v>37000</v>
      </c>
      <c r="I5" s="19">
        <v>36000</v>
      </c>
    </row>
    <row r="6" spans="1:10" ht="15" customHeight="1" x14ac:dyDescent="0.3">
      <c r="A6" s="4" t="s">
        <v>18</v>
      </c>
      <c r="B6" s="38">
        <v>16980</v>
      </c>
      <c r="C6" s="38">
        <v>17964</v>
      </c>
      <c r="D6" s="16">
        <v>17616</v>
      </c>
      <c r="E6" s="16">
        <v>18000</v>
      </c>
      <c r="F6" s="16">
        <v>18000</v>
      </c>
      <c r="G6" s="30">
        <v>17000</v>
      </c>
      <c r="H6" s="19">
        <v>18000</v>
      </c>
      <c r="I6" s="19">
        <v>18000</v>
      </c>
    </row>
    <row r="7" spans="1:10" x14ac:dyDescent="0.3">
      <c r="A7" s="4" t="s">
        <v>20</v>
      </c>
      <c r="B7" s="38">
        <v>2571</v>
      </c>
      <c r="C7" s="38">
        <v>3745</v>
      </c>
      <c r="D7" s="16">
        <v>4205</v>
      </c>
      <c r="E7" s="16">
        <v>4315</v>
      </c>
      <c r="F7" s="16">
        <v>3923</v>
      </c>
      <c r="G7" s="30">
        <v>3088</v>
      </c>
      <c r="H7" s="19">
        <v>2250</v>
      </c>
      <c r="I7" s="19">
        <v>2765</v>
      </c>
    </row>
    <row r="8" spans="1:10" x14ac:dyDescent="0.3">
      <c r="A8" s="4" t="s">
        <v>3</v>
      </c>
      <c r="B8" s="38">
        <v>35358</v>
      </c>
      <c r="C8" s="38">
        <v>49914</v>
      </c>
      <c r="D8" s="16">
        <v>53068</v>
      </c>
      <c r="E8" s="16">
        <v>50371</v>
      </c>
      <c r="F8" s="16">
        <v>53288</v>
      </c>
      <c r="G8" s="30">
        <v>56995</v>
      </c>
      <c r="H8" s="19">
        <v>49528</v>
      </c>
      <c r="I8" s="19">
        <v>55606</v>
      </c>
    </row>
    <row r="9" spans="1:10" x14ac:dyDescent="0.3">
      <c r="A9" s="4" t="s">
        <v>12</v>
      </c>
      <c r="B9" s="38">
        <f>SUM(B10:B14)</f>
        <v>18036</v>
      </c>
      <c r="C9" s="38">
        <v>23675</v>
      </c>
      <c r="D9" s="16">
        <f>SUM(D10:D14)</f>
        <v>20715</v>
      </c>
      <c r="E9" s="16">
        <f t="shared" ref="E9:F9" si="4">SUM(E10:E14)</f>
        <v>22890</v>
      </c>
      <c r="F9" s="16">
        <f t="shared" si="4"/>
        <v>21207</v>
      </c>
      <c r="G9" s="30">
        <f>SUM(G10:G14)</f>
        <v>22677</v>
      </c>
      <c r="H9" s="19">
        <f>SUM(H10:H14)</f>
        <v>24351</v>
      </c>
      <c r="I9" s="19">
        <f>SUM(I10:I14)</f>
        <v>27305</v>
      </c>
    </row>
    <row r="10" spans="1:10" s="14" customFormat="1" x14ac:dyDescent="0.3">
      <c r="A10" s="13" t="s">
        <v>17</v>
      </c>
      <c r="B10" s="39">
        <v>12054</v>
      </c>
      <c r="C10" s="47" t="s">
        <v>79</v>
      </c>
      <c r="D10" s="18">
        <v>11905</v>
      </c>
      <c r="E10" s="18">
        <v>12000</v>
      </c>
      <c r="F10" s="18">
        <v>10127</v>
      </c>
      <c r="G10" s="18">
        <v>15127</v>
      </c>
      <c r="H10" s="46">
        <v>17500</v>
      </c>
      <c r="I10" s="46">
        <v>19890</v>
      </c>
      <c r="J10" s="15"/>
    </row>
    <row r="11" spans="1:10" s="14" customFormat="1" x14ac:dyDescent="0.3">
      <c r="A11" s="13" t="s">
        <v>15</v>
      </c>
      <c r="B11" s="39">
        <v>645</v>
      </c>
      <c r="C11" s="47" t="s">
        <v>79</v>
      </c>
      <c r="D11" s="18">
        <v>706</v>
      </c>
      <c r="E11" s="18">
        <v>650</v>
      </c>
      <c r="F11" s="18">
        <v>748</v>
      </c>
      <c r="G11" s="18">
        <v>708</v>
      </c>
      <c r="H11" s="46">
        <v>708</v>
      </c>
      <c r="I11" s="46">
        <v>708</v>
      </c>
    </row>
    <row r="12" spans="1:10" s="14" customFormat="1" x14ac:dyDescent="0.3">
      <c r="A12" s="13" t="s">
        <v>14</v>
      </c>
      <c r="B12" s="39">
        <v>1761</v>
      </c>
      <c r="C12" s="47" t="s">
        <v>79</v>
      </c>
      <c r="D12" s="18">
        <v>1638</v>
      </c>
      <c r="E12" s="18">
        <v>1553</v>
      </c>
      <c r="F12" s="18">
        <v>1532</v>
      </c>
      <c r="G12" s="18">
        <v>1492</v>
      </c>
      <c r="H12" s="46">
        <v>1492</v>
      </c>
      <c r="I12" s="46">
        <v>1492</v>
      </c>
    </row>
    <row r="13" spans="1:10" s="14" customFormat="1" x14ac:dyDescent="0.3">
      <c r="A13" s="13" t="s">
        <v>13</v>
      </c>
      <c r="B13" s="39">
        <v>190</v>
      </c>
      <c r="C13" s="47" t="s">
        <v>79</v>
      </c>
      <c r="D13" s="18">
        <v>293</v>
      </c>
      <c r="E13" s="18">
        <v>300</v>
      </c>
      <c r="F13" s="18">
        <v>300</v>
      </c>
      <c r="G13" s="18">
        <v>300</v>
      </c>
      <c r="H13" s="46">
        <v>300</v>
      </c>
      <c r="I13" s="46">
        <v>300</v>
      </c>
    </row>
    <row r="14" spans="1:10" s="14" customFormat="1" x14ac:dyDescent="0.3">
      <c r="A14" s="13" t="s">
        <v>16</v>
      </c>
      <c r="B14" s="39">
        <v>3386</v>
      </c>
      <c r="C14" s="47" t="s">
        <v>79</v>
      </c>
      <c r="D14" s="18">
        <v>6173</v>
      </c>
      <c r="E14" s="18">
        <v>8387</v>
      </c>
      <c r="F14" s="18">
        <v>8500</v>
      </c>
      <c r="G14" s="18">
        <v>5050</v>
      </c>
      <c r="H14" s="46">
        <v>4351</v>
      </c>
      <c r="I14" s="46">
        <v>4915</v>
      </c>
    </row>
    <row r="15" spans="1:10" x14ac:dyDescent="0.3">
      <c r="A15" s="5" t="s">
        <v>11</v>
      </c>
      <c r="B15" s="40">
        <v>0</v>
      </c>
      <c r="C15" s="40">
        <v>0</v>
      </c>
      <c r="D15" s="16">
        <v>0</v>
      </c>
      <c r="E15" s="16">
        <v>0</v>
      </c>
      <c r="F15" s="16">
        <v>26000</v>
      </c>
      <c r="G15" s="30">
        <v>32000</v>
      </c>
      <c r="H15" s="19">
        <v>35000</v>
      </c>
      <c r="I15" s="19">
        <v>36000</v>
      </c>
    </row>
    <row r="16" spans="1:10" x14ac:dyDescent="0.3">
      <c r="A16" s="6" t="s">
        <v>5</v>
      </c>
      <c r="B16" s="16">
        <f t="shared" ref="B16:F16" si="5">SUM(B17:B23)</f>
        <v>37776</v>
      </c>
      <c r="C16" s="16">
        <f t="shared" si="5"/>
        <v>69715</v>
      </c>
      <c r="D16" s="16">
        <f t="shared" si="5"/>
        <v>47108</v>
      </c>
      <c r="E16" s="16">
        <f t="shared" si="5"/>
        <v>52173</v>
      </c>
      <c r="F16" s="16">
        <f t="shared" si="5"/>
        <v>48921</v>
      </c>
      <c r="G16" s="30">
        <f t="shared" ref="G16:I16" si="6">SUM(G17:G23)</f>
        <v>50557</v>
      </c>
      <c r="H16" s="19">
        <f t="shared" si="6"/>
        <v>58054</v>
      </c>
      <c r="I16" s="19">
        <f t="shared" si="6"/>
        <v>61494</v>
      </c>
    </row>
    <row r="17" spans="1:9" s="14" customFormat="1" x14ac:dyDescent="0.3">
      <c r="A17" s="13" t="s">
        <v>6</v>
      </c>
      <c r="B17" s="39">
        <v>0</v>
      </c>
      <c r="C17" s="39">
        <v>8288</v>
      </c>
      <c r="D17" s="18">
        <v>4928</v>
      </c>
      <c r="E17" s="18">
        <v>5686</v>
      </c>
      <c r="F17" s="18">
        <v>4734</v>
      </c>
      <c r="G17" s="18">
        <v>3850</v>
      </c>
      <c r="H17" s="18">
        <v>5200</v>
      </c>
      <c r="I17" s="18">
        <v>5200</v>
      </c>
    </row>
    <row r="18" spans="1:9" s="14" customFormat="1" x14ac:dyDescent="0.3">
      <c r="A18" s="13" t="s">
        <v>7</v>
      </c>
      <c r="B18" s="39">
        <v>0</v>
      </c>
      <c r="C18" s="39">
        <v>0</v>
      </c>
      <c r="D18" s="18">
        <v>247</v>
      </c>
      <c r="E18" s="18">
        <v>236</v>
      </c>
      <c r="F18" s="18">
        <v>250</v>
      </c>
      <c r="G18" s="18">
        <v>250</v>
      </c>
      <c r="H18" s="18">
        <v>250</v>
      </c>
      <c r="I18" s="18">
        <v>1750</v>
      </c>
    </row>
    <row r="19" spans="1:9" s="14" customFormat="1" ht="28.8" x14ac:dyDescent="0.3">
      <c r="A19" s="13" t="s">
        <v>21</v>
      </c>
      <c r="B19" s="39">
        <v>0</v>
      </c>
      <c r="C19" s="39">
        <v>0</v>
      </c>
      <c r="D19" s="18">
        <v>0</v>
      </c>
      <c r="E19" s="18">
        <v>0</v>
      </c>
      <c r="F19" s="18">
        <v>0</v>
      </c>
      <c r="G19" s="18">
        <v>0</v>
      </c>
      <c r="H19" s="18">
        <v>2500</v>
      </c>
      <c r="I19" s="18">
        <v>4000</v>
      </c>
    </row>
    <row r="20" spans="1:9" s="14" customFormat="1" x14ac:dyDescent="0.3">
      <c r="A20" s="13" t="s">
        <v>22</v>
      </c>
      <c r="B20" s="39">
        <v>0</v>
      </c>
      <c r="C20" s="39">
        <v>0</v>
      </c>
      <c r="D20" s="18">
        <v>0</v>
      </c>
      <c r="E20" s="18">
        <v>0</v>
      </c>
      <c r="F20" s="18">
        <v>0</v>
      </c>
      <c r="G20" s="18">
        <v>1500</v>
      </c>
      <c r="H20" s="18">
        <v>2500</v>
      </c>
      <c r="I20" s="18">
        <v>1500</v>
      </c>
    </row>
    <row r="21" spans="1:9" s="14" customFormat="1" x14ac:dyDescent="0.3">
      <c r="A21" s="13" t="s">
        <v>8</v>
      </c>
      <c r="B21" s="39">
        <v>13600</v>
      </c>
      <c r="C21" s="39">
        <v>20542</v>
      </c>
      <c r="D21" s="18">
        <v>24653</v>
      </c>
      <c r="E21" s="18">
        <v>18927</v>
      </c>
      <c r="F21" s="18">
        <v>21500</v>
      </c>
      <c r="G21" s="18">
        <v>21500</v>
      </c>
      <c r="H21" s="18">
        <v>23365</v>
      </c>
      <c r="I21" s="18">
        <v>21500</v>
      </c>
    </row>
    <row r="22" spans="1:9" s="14" customFormat="1" x14ac:dyDescent="0.3">
      <c r="A22" s="13" t="s">
        <v>9</v>
      </c>
      <c r="B22" s="39">
        <v>6176</v>
      </c>
      <c r="C22" s="39">
        <v>7839</v>
      </c>
      <c r="D22" s="18">
        <v>5047</v>
      </c>
      <c r="E22" s="18">
        <v>5881</v>
      </c>
      <c r="F22" s="18">
        <v>3437</v>
      </c>
      <c r="G22" s="18">
        <v>4457</v>
      </c>
      <c r="H22" s="18">
        <v>4239</v>
      </c>
      <c r="I22" s="18">
        <v>4179</v>
      </c>
    </row>
    <row r="23" spans="1:9" s="14" customFormat="1" x14ac:dyDescent="0.3">
      <c r="A23" s="13" t="s">
        <v>10</v>
      </c>
      <c r="B23" s="39">
        <v>18000</v>
      </c>
      <c r="C23" s="39">
        <v>33046</v>
      </c>
      <c r="D23" s="18">
        <v>12233</v>
      </c>
      <c r="E23" s="18">
        <v>21443</v>
      </c>
      <c r="F23" s="18">
        <v>19000</v>
      </c>
      <c r="G23" s="18">
        <v>19000</v>
      </c>
      <c r="H23" s="18">
        <v>20000</v>
      </c>
      <c r="I23" s="18">
        <v>23365</v>
      </c>
    </row>
    <row r="24" spans="1:9" x14ac:dyDescent="0.3">
      <c r="A24" s="6" t="s">
        <v>19</v>
      </c>
      <c r="B24" s="41">
        <v>9700</v>
      </c>
      <c r="C24" s="41">
        <v>12370</v>
      </c>
      <c r="D24" s="16">
        <v>8833</v>
      </c>
      <c r="E24" s="16">
        <v>10900</v>
      </c>
      <c r="F24" s="16">
        <v>8016</v>
      </c>
      <c r="G24" s="30">
        <v>11000</v>
      </c>
      <c r="H24" s="19">
        <v>12811</v>
      </c>
      <c r="I24" s="19">
        <v>15799</v>
      </c>
    </row>
    <row r="25" spans="1:9" x14ac:dyDescent="0.3">
      <c r="A25" s="6"/>
      <c r="B25" s="6"/>
      <c r="C25" s="6"/>
      <c r="D25" s="16"/>
      <c r="E25" s="16"/>
      <c r="F25" s="16"/>
      <c r="G25" s="17"/>
      <c r="H25" s="19"/>
      <c r="I25" s="19"/>
    </row>
    <row r="26" spans="1:9" s="1" customFormat="1" x14ac:dyDescent="0.3">
      <c r="A26" s="2" t="s">
        <v>23</v>
      </c>
      <c r="B26" s="21">
        <f>SUM(B27:B32)</f>
        <v>836058</v>
      </c>
      <c r="C26" s="21">
        <f t="shared" ref="C26" si="7">SUM(C27:C32)</f>
        <v>736621</v>
      </c>
      <c r="D26" s="21">
        <f>SUM(D27:D32)</f>
        <v>704413</v>
      </c>
      <c r="E26" s="21">
        <f t="shared" ref="E26:F26" si="8">SUM(E27:E32)</f>
        <v>696677</v>
      </c>
      <c r="F26" s="21">
        <f t="shared" si="8"/>
        <v>674258</v>
      </c>
      <c r="G26" s="21">
        <f t="shared" ref="G26:I26" si="9">SUM(G27:G32)</f>
        <v>700681</v>
      </c>
      <c r="H26" s="21">
        <f t="shared" si="9"/>
        <v>718231</v>
      </c>
      <c r="I26" s="21">
        <f t="shared" si="9"/>
        <v>731661</v>
      </c>
    </row>
    <row r="27" spans="1:9" ht="28.8" x14ac:dyDescent="0.3">
      <c r="A27" s="10" t="s">
        <v>26</v>
      </c>
      <c r="B27" s="44">
        <v>85000</v>
      </c>
      <c r="C27" s="44">
        <v>59880</v>
      </c>
      <c r="D27" s="16">
        <v>47681</v>
      </c>
      <c r="E27" s="16">
        <v>45187</v>
      </c>
      <c r="F27" s="16">
        <v>50095</v>
      </c>
      <c r="G27" s="19">
        <v>50095</v>
      </c>
      <c r="H27" s="19">
        <v>53495</v>
      </c>
      <c r="I27" s="19">
        <v>53495</v>
      </c>
    </row>
    <row r="28" spans="1:9" x14ac:dyDescent="0.3">
      <c r="A28" s="9" t="s">
        <v>27</v>
      </c>
      <c r="B28" s="43">
        <v>477783</v>
      </c>
      <c r="C28" s="43">
        <v>450233</v>
      </c>
      <c r="D28" s="16">
        <v>433933</v>
      </c>
      <c r="E28" s="16">
        <v>439066</v>
      </c>
      <c r="F28" s="16">
        <v>406811</v>
      </c>
      <c r="G28" s="19">
        <v>429302</v>
      </c>
      <c r="H28" s="53">
        <v>442326</v>
      </c>
      <c r="I28" s="53">
        <v>445843</v>
      </c>
    </row>
    <row r="29" spans="1:9" ht="15" customHeight="1" x14ac:dyDescent="0.3">
      <c r="A29" s="10" t="s">
        <v>82</v>
      </c>
      <c r="B29" s="42">
        <v>75494</v>
      </c>
      <c r="C29" s="42">
        <v>71903</v>
      </c>
      <c r="D29" s="16">
        <v>71211</v>
      </c>
      <c r="E29" s="16">
        <v>68893</v>
      </c>
      <c r="F29" s="16">
        <v>72736</v>
      </c>
      <c r="G29" s="19">
        <v>76668</v>
      </c>
      <c r="H29" s="19">
        <v>74918</v>
      </c>
      <c r="I29" s="19">
        <v>76150</v>
      </c>
    </row>
    <row r="30" spans="1:9" ht="15" customHeight="1" x14ac:dyDescent="0.3">
      <c r="A30" s="10" t="s">
        <v>28</v>
      </c>
      <c r="B30" s="42">
        <v>47647</v>
      </c>
      <c r="C30" s="42">
        <v>37425</v>
      </c>
      <c r="D30" s="16">
        <v>35497</v>
      </c>
      <c r="E30" s="16">
        <v>33640</v>
      </c>
      <c r="F30" s="16">
        <v>34145</v>
      </c>
      <c r="G30" s="19">
        <v>34145</v>
      </c>
      <c r="H30" s="19">
        <v>35145</v>
      </c>
      <c r="I30" s="19">
        <v>35145</v>
      </c>
    </row>
    <row r="31" spans="1:9" x14ac:dyDescent="0.3">
      <c r="A31" s="10" t="s">
        <v>25</v>
      </c>
      <c r="B31" s="42">
        <v>60134</v>
      </c>
      <c r="C31" s="42">
        <v>55304</v>
      </c>
      <c r="D31" s="16">
        <v>54768</v>
      </c>
      <c r="E31" s="16">
        <v>51776</v>
      </c>
      <c r="F31" s="16">
        <v>51776</v>
      </c>
      <c r="G31" s="19">
        <v>51776</v>
      </c>
      <c r="H31" s="19">
        <v>51776</v>
      </c>
      <c r="I31" s="19">
        <v>54047</v>
      </c>
    </row>
    <row r="32" spans="1:9" x14ac:dyDescent="0.3">
      <c r="A32" s="9" t="s">
        <v>24</v>
      </c>
      <c r="B32" s="43">
        <v>90000</v>
      </c>
      <c r="C32" s="43">
        <v>61876</v>
      </c>
      <c r="D32" s="16">
        <v>61323</v>
      </c>
      <c r="E32" s="16">
        <v>58115</v>
      </c>
      <c r="F32" s="16">
        <v>58695</v>
      </c>
      <c r="G32" s="19">
        <v>58695</v>
      </c>
      <c r="H32" s="19">
        <v>60571</v>
      </c>
      <c r="I32" s="19">
        <v>66981</v>
      </c>
    </row>
    <row r="33" spans="1:9" x14ac:dyDescent="0.3">
      <c r="A33" s="3"/>
      <c r="B33" s="3"/>
      <c r="C33" s="3"/>
    </row>
    <row r="34" spans="1:9" s="1" customFormat="1" x14ac:dyDescent="0.3">
      <c r="A34" s="11" t="s">
        <v>31</v>
      </c>
      <c r="B34" s="21">
        <f t="shared" ref="B34:C34" si="10">SUM(B35,B45:B48)</f>
        <v>2488856.7000000002</v>
      </c>
      <c r="C34" s="21">
        <f t="shared" si="10"/>
        <v>2666504.9</v>
      </c>
      <c r="D34" s="21">
        <f>SUM(D35,D45:D48)</f>
        <v>2076971</v>
      </c>
      <c r="E34" s="21">
        <f t="shared" ref="E34:F34" si="11">SUM(E35,E45:E48)</f>
        <v>1981333</v>
      </c>
      <c r="F34" s="21">
        <f t="shared" si="11"/>
        <v>2059602</v>
      </c>
      <c r="G34" s="21">
        <f t="shared" ref="G34" si="12">SUM(G35,G45:G48)</f>
        <v>2071602</v>
      </c>
      <c r="H34" s="21">
        <f>SUM(H35,H45:H48)</f>
        <v>2022265</v>
      </c>
      <c r="I34" s="21">
        <f>SUM(I35,I45:I48)</f>
        <v>1556345</v>
      </c>
    </row>
    <row r="35" spans="1:9" x14ac:dyDescent="0.3">
      <c r="A35" s="20" t="s">
        <v>38</v>
      </c>
      <c r="B35" s="16">
        <f t="shared" ref="B35:C35" si="13">SUM(B36:B44)</f>
        <v>555306.1</v>
      </c>
      <c r="C35" s="16">
        <f t="shared" si="13"/>
        <v>474019.89999999991</v>
      </c>
      <c r="D35" s="16">
        <f t="shared" ref="D35:G35" si="14">SUM(D36:D44)</f>
        <v>409719</v>
      </c>
      <c r="E35" s="16">
        <f t="shared" si="14"/>
        <v>367145</v>
      </c>
      <c r="F35" s="16">
        <f t="shared" si="14"/>
        <v>415737</v>
      </c>
      <c r="G35" s="16">
        <f t="shared" si="14"/>
        <v>427737</v>
      </c>
      <c r="H35" s="16">
        <f t="shared" ref="H35:I35" si="15">SUM(H36:H44)</f>
        <v>427737</v>
      </c>
      <c r="I35" s="16">
        <f t="shared" si="15"/>
        <v>370601</v>
      </c>
    </row>
    <row r="36" spans="1:9" x14ac:dyDescent="0.3">
      <c r="A36" s="27" t="s">
        <v>32</v>
      </c>
      <c r="B36" s="18">
        <v>430818.2</v>
      </c>
      <c r="C36" s="18">
        <v>329215.5</v>
      </c>
      <c r="D36" s="18">
        <v>299520</v>
      </c>
      <c r="E36" s="18">
        <v>269550</v>
      </c>
      <c r="F36" s="18">
        <v>300000</v>
      </c>
      <c r="G36" s="18">
        <v>300000</v>
      </c>
      <c r="H36" s="18">
        <v>300000</v>
      </c>
      <c r="I36" s="18">
        <v>250000</v>
      </c>
    </row>
    <row r="37" spans="1:9" x14ac:dyDescent="0.3">
      <c r="A37" s="27" t="s">
        <v>33</v>
      </c>
      <c r="B37" s="18">
        <v>53192.7</v>
      </c>
      <c r="C37" s="18">
        <v>42414.3</v>
      </c>
      <c r="D37" s="18">
        <v>57299</v>
      </c>
      <c r="E37" s="18">
        <v>53444</v>
      </c>
      <c r="F37" s="18">
        <v>70000</v>
      </c>
      <c r="G37" s="18">
        <v>73000</v>
      </c>
      <c r="H37" s="18">
        <v>73000</v>
      </c>
      <c r="I37" s="18">
        <v>70000</v>
      </c>
    </row>
    <row r="38" spans="1:9" x14ac:dyDescent="0.3">
      <c r="A38" s="27" t="s">
        <v>39</v>
      </c>
      <c r="B38" s="18">
        <v>10087.1</v>
      </c>
      <c r="C38" s="18">
        <v>4357.2</v>
      </c>
      <c r="D38" s="18">
        <v>5838</v>
      </c>
      <c r="E38" s="18">
        <v>1517</v>
      </c>
      <c r="F38" s="18">
        <v>4819</v>
      </c>
      <c r="G38" s="18">
        <v>4819</v>
      </c>
      <c r="H38" s="18">
        <v>4819</v>
      </c>
      <c r="I38" s="18">
        <v>4040</v>
      </c>
    </row>
    <row r="39" spans="1:9" x14ac:dyDescent="0.3">
      <c r="A39" s="27" t="s">
        <v>40</v>
      </c>
      <c r="B39" s="18">
        <v>40040.400000000001</v>
      </c>
      <c r="C39" s="18">
        <v>38113.800000000003</v>
      </c>
      <c r="D39" s="18">
        <v>29952</v>
      </c>
      <c r="E39" s="18">
        <v>28359</v>
      </c>
      <c r="F39" s="18">
        <v>25000</v>
      </c>
      <c r="G39" s="18">
        <v>28000</v>
      </c>
      <c r="H39" s="18">
        <v>28000</v>
      </c>
      <c r="I39" s="18">
        <v>30034</v>
      </c>
    </row>
    <row r="40" spans="1:9" x14ac:dyDescent="0.3">
      <c r="A40" s="27" t="s">
        <v>41</v>
      </c>
      <c r="B40" s="18">
        <v>6141.7</v>
      </c>
      <c r="C40" s="18">
        <v>6154.3</v>
      </c>
      <c r="D40" s="18">
        <v>3956</v>
      </c>
      <c r="E40" s="18">
        <v>3755</v>
      </c>
      <c r="F40" s="18">
        <v>3940</v>
      </c>
      <c r="G40" s="18">
        <v>3940</v>
      </c>
      <c r="H40" s="18">
        <v>3940</v>
      </c>
      <c r="I40" s="18">
        <v>2893</v>
      </c>
    </row>
    <row r="41" spans="1:9" x14ac:dyDescent="0.3">
      <c r="A41" s="27" t="s">
        <v>42</v>
      </c>
      <c r="B41" s="18">
        <v>7671.7</v>
      </c>
      <c r="C41" s="18">
        <v>4881.6000000000004</v>
      </c>
      <c r="D41" s="18">
        <v>5455</v>
      </c>
      <c r="E41" s="18">
        <v>3842</v>
      </c>
      <c r="F41" s="18">
        <v>4482</v>
      </c>
      <c r="G41" s="18">
        <v>4482</v>
      </c>
      <c r="H41" s="18">
        <v>4482</v>
      </c>
      <c r="I41" s="18">
        <v>3983</v>
      </c>
    </row>
    <row r="42" spans="1:9" x14ac:dyDescent="0.3">
      <c r="A42" s="27" t="s">
        <v>43</v>
      </c>
      <c r="B42" s="18">
        <v>2321.5</v>
      </c>
      <c r="C42" s="18">
        <v>1643.8</v>
      </c>
      <c r="D42" s="18">
        <v>2058</v>
      </c>
      <c r="E42" s="18">
        <v>1335</v>
      </c>
      <c r="F42" s="18">
        <v>1704</v>
      </c>
      <c r="G42" s="18">
        <v>1704</v>
      </c>
      <c r="H42" s="18">
        <v>1704</v>
      </c>
      <c r="I42" s="18">
        <v>1339</v>
      </c>
    </row>
    <row r="43" spans="1:9" x14ac:dyDescent="0.3">
      <c r="A43" s="27" t="s">
        <v>44</v>
      </c>
      <c r="B43" s="18">
        <v>486.9</v>
      </c>
      <c r="C43" s="18">
        <v>6732.1</v>
      </c>
      <c r="D43" s="18">
        <v>2395</v>
      </c>
      <c r="E43" s="18">
        <v>2268</v>
      </c>
      <c r="F43" s="18">
        <v>1399</v>
      </c>
      <c r="G43" s="18">
        <v>4399</v>
      </c>
      <c r="H43" s="18">
        <v>4399</v>
      </c>
      <c r="I43" s="18">
        <v>1399</v>
      </c>
    </row>
    <row r="44" spans="1:9" x14ac:dyDescent="0.3">
      <c r="A44" s="27" t="s">
        <v>45</v>
      </c>
      <c r="B44" s="18">
        <v>4545.8999999999996</v>
      </c>
      <c r="C44" s="18">
        <v>40507.300000000003</v>
      </c>
      <c r="D44" s="18">
        <v>3246</v>
      </c>
      <c r="E44" s="18">
        <v>3075</v>
      </c>
      <c r="F44" s="18">
        <v>4393</v>
      </c>
      <c r="G44" s="18">
        <v>7393</v>
      </c>
      <c r="H44" s="18">
        <v>7393</v>
      </c>
      <c r="I44" s="18">
        <v>6913</v>
      </c>
    </row>
    <row r="45" spans="1:9" x14ac:dyDescent="0.3">
      <c r="A45" s="24" t="s">
        <v>35</v>
      </c>
      <c r="B45" s="16">
        <v>1695365.8</v>
      </c>
      <c r="C45" s="16">
        <v>1936433.5</v>
      </c>
      <c r="D45" s="16">
        <v>1466456</v>
      </c>
      <c r="E45" s="16">
        <v>1422286</v>
      </c>
      <c r="F45" s="16">
        <v>1448887</v>
      </c>
      <c r="G45" s="16">
        <v>1448887</v>
      </c>
      <c r="H45" s="19">
        <v>1393887</v>
      </c>
      <c r="I45" s="19">
        <v>979500</v>
      </c>
    </row>
    <row r="46" spans="1:9" x14ac:dyDescent="0.3">
      <c r="A46" s="24" t="s">
        <v>34</v>
      </c>
      <c r="B46" s="16">
        <v>16236.1</v>
      </c>
      <c r="C46" s="16">
        <v>26138.1</v>
      </c>
      <c r="D46" s="16">
        <v>15143</v>
      </c>
      <c r="E46" s="16">
        <v>14253</v>
      </c>
      <c r="F46" s="16">
        <v>14661</v>
      </c>
      <c r="G46" s="16">
        <v>14661</v>
      </c>
      <c r="H46" s="19">
        <v>14661</v>
      </c>
      <c r="I46" s="19">
        <v>17661</v>
      </c>
    </row>
    <row r="47" spans="1:9" x14ac:dyDescent="0.3">
      <c r="A47" s="24" t="s">
        <v>36</v>
      </c>
      <c r="B47" s="16">
        <v>27130.2</v>
      </c>
      <c r="C47" s="16">
        <v>28297.599999999999</v>
      </c>
      <c r="D47" s="16">
        <v>21160</v>
      </c>
      <c r="E47" s="16">
        <v>19882</v>
      </c>
      <c r="F47" s="16">
        <v>21065</v>
      </c>
      <c r="G47" s="16">
        <v>21065</v>
      </c>
      <c r="H47" s="19">
        <v>21065</v>
      </c>
      <c r="I47" s="19">
        <v>23668</v>
      </c>
    </row>
    <row r="48" spans="1:9" x14ac:dyDescent="0.3">
      <c r="A48" s="24" t="s">
        <v>37</v>
      </c>
      <c r="B48" s="16">
        <v>194818.5</v>
      </c>
      <c r="C48" s="16">
        <v>201615.8</v>
      </c>
      <c r="D48" s="16">
        <v>164493</v>
      </c>
      <c r="E48" s="16">
        <v>157767</v>
      </c>
      <c r="F48" s="16">
        <v>159252</v>
      </c>
      <c r="G48" s="16">
        <v>159252</v>
      </c>
      <c r="H48" s="19">
        <v>164915</v>
      </c>
      <c r="I48" s="19">
        <v>164915</v>
      </c>
    </row>
    <row r="50" spans="1:9" s="1" customFormat="1" x14ac:dyDescent="0.3">
      <c r="A50" s="11" t="s">
        <v>46</v>
      </c>
      <c r="B50" s="11"/>
      <c r="C50" s="11"/>
      <c r="D50" s="21"/>
      <c r="E50" s="21"/>
      <c r="F50" s="21"/>
      <c r="G50" s="48"/>
      <c r="H50" s="49"/>
      <c r="I50" s="49"/>
    </row>
    <row r="51" spans="1:9" s="1" customFormat="1" x14ac:dyDescent="0.3">
      <c r="A51" s="2" t="s">
        <v>47</v>
      </c>
      <c r="B51" s="21">
        <f>SUM(B52:B59)</f>
        <v>2356327</v>
      </c>
      <c r="C51" s="21">
        <f t="shared" ref="C51:E51" si="16">SUM(C52:C59)</f>
        <v>2542028</v>
      </c>
      <c r="D51" s="21">
        <f t="shared" si="16"/>
        <v>2811643</v>
      </c>
      <c r="E51" s="21">
        <f t="shared" si="16"/>
        <v>2777794</v>
      </c>
      <c r="F51" s="21">
        <f>SUM(F52:F59)</f>
        <v>2921821</v>
      </c>
      <c r="G51" s="21">
        <f>SUM(G52:G59)</f>
        <v>3002461</v>
      </c>
      <c r="H51" s="21">
        <f>SUM(H52:H59)</f>
        <v>3156000</v>
      </c>
      <c r="I51" s="21">
        <f>SUM(I52:I59)</f>
        <v>3815000</v>
      </c>
    </row>
    <row r="52" spans="1:9" ht="15" customHeight="1" x14ac:dyDescent="0.3">
      <c r="A52" s="6" t="s">
        <v>48</v>
      </c>
      <c r="B52" s="41">
        <v>1174039</v>
      </c>
      <c r="C52" s="41">
        <v>1230878</v>
      </c>
      <c r="D52" s="16">
        <v>1374004</v>
      </c>
      <c r="E52" s="16">
        <v>1373859</v>
      </c>
      <c r="F52" s="16">
        <v>1350000</v>
      </c>
      <c r="G52" s="49">
        <v>1347000</v>
      </c>
      <c r="H52" s="49">
        <v>1329000</v>
      </c>
      <c r="I52" s="49">
        <v>1650000</v>
      </c>
    </row>
    <row r="53" spans="1:9" x14ac:dyDescent="0.3">
      <c r="A53" s="6" t="s">
        <v>49</v>
      </c>
      <c r="B53" s="41">
        <v>389813</v>
      </c>
      <c r="C53" s="41">
        <v>577804</v>
      </c>
      <c r="D53" s="16">
        <v>741620</v>
      </c>
      <c r="E53" s="16">
        <v>882522</v>
      </c>
      <c r="F53" s="16">
        <v>1078942</v>
      </c>
      <c r="G53" s="49">
        <v>1164151</v>
      </c>
      <c r="H53" s="49">
        <v>1272000</v>
      </c>
      <c r="I53" s="49">
        <v>1560000</v>
      </c>
    </row>
    <row r="54" spans="1:9" x14ac:dyDescent="0.3">
      <c r="A54" s="6" t="s">
        <v>50</v>
      </c>
      <c r="B54" s="41">
        <v>630139</v>
      </c>
      <c r="C54" s="41">
        <v>569014</v>
      </c>
      <c r="D54" s="16">
        <v>587932</v>
      </c>
      <c r="E54" s="16">
        <v>400192</v>
      </c>
      <c r="F54" s="16">
        <v>19635</v>
      </c>
      <c r="G54" s="49">
        <v>0</v>
      </c>
      <c r="H54" s="49">
        <v>0</v>
      </c>
      <c r="I54" s="49">
        <v>0</v>
      </c>
    </row>
    <row r="55" spans="1:9" x14ac:dyDescent="0.3">
      <c r="A55" s="4" t="s">
        <v>51</v>
      </c>
      <c r="B55" s="38">
        <v>72160</v>
      </c>
      <c r="C55" s="38">
        <v>73391</v>
      </c>
      <c r="D55" s="16">
        <v>58758</v>
      </c>
      <c r="E55" s="16">
        <v>55258</v>
      </c>
      <c r="F55" s="16">
        <v>1565</v>
      </c>
      <c r="G55" s="49">
        <v>0</v>
      </c>
      <c r="H55" s="49">
        <v>0</v>
      </c>
      <c r="I55" s="49">
        <v>0</v>
      </c>
    </row>
    <row r="56" spans="1:9" x14ac:dyDescent="0.3">
      <c r="A56" s="6" t="s">
        <v>52</v>
      </c>
      <c r="B56" s="41">
        <v>82926</v>
      </c>
      <c r="C56" s="41">
        <v>83472</v>
      </c>
      <c r="D56" s="16">
        <v>46949</v>
      </c>
      <c r="E56" s="16">
        <v>63513</v>
      </c>
      <c r="F56" s="16">
        <v>2735</v>
      </c>
      <c r="G56" s="49">
        <v>0</v>
      </c>
      <c r="H56" s="49">
        <v>0</v>
      </c>
      <c r="I56" s="49">
        <v>0</v>
      </c>
    </row>
    <row r="57" spans="1:9" x14ac:dyDescent="0.3">
      <c r="A57" s="4" t="s">
        <v>53</v>
      </c>
      <c r="B57" s="38">
        <v>7250</v>
      </c>
      <c r="C57" s="38">
        <v>7469</v>
      </c>
      <c r="D57" s="16">
        <v>2380</v>
      </c>
      <c r="E57" s="16">
        <v>2450</v>
      </c>
      <c r="F57" s="16">
        <v>6960</v>
      </c>
      <c r="G57" s="49">
        <v>4635</v>
      </c>
      <c r="H57" s="52">
        <v>5000</v>
      </c>
      <c r="I57" s="52">
        <v>5000</v>
      </c>
    </row>
    <row r="58" spans="1:9" ht="15" customHeight="1" x14ac:dyDescent="0.3">
      <c r="A58" s="4" t="s">
        <v>61</v>
      </c>
      <c r="B58" s="38">
        <v>0</v>
      </c>
      <c r="C58" s="38">
        <v>0</v>
      </c>
      <c r="D58" s="16">
        <v>0</v>
      </c>
      <c r="E58" s="16">
        <v>0</v>
      </c>
      <c r="F58" s="16">
        <v>95680</v>
      </c>
      <c r="G58" s="49">
        <v>92700</v>
      </c>
      <c r="H58" s="49">
        <v>100000</v>
      </c>
      <c r="I58" s="49">
        <v>100000</v>
      </c>
    </row>
    <row r="59" spans="1:9" ht="15" customHeight="1" x14ac:dyDescent="0.3">
      <c r="A59" s="4" t="s">
        <v>83</v>
      </c>
      <c r="B59" s="38">
        <v>0</v>
      </c>
      <c r="C59" s="38">
        <v>0</v>
      </c>
      <c r="D59" s="16">
        <v>0</v>
      </c>
      <c r="E59" s="16">
        <v>0</v>
      </c>
      <c r="F59" s="16">
        <v>366304</v>
      </c>
      <c r="G59" s="49">
        <v>393975</v>
      </c>
      <c r="H59" s="49">
        <v>450000</v>
      </c>
      <c r="I59" s="49">
        <v>500000</v>
      </c>
    </row>
    <row r="61" spans="1:9" s="1" customFormat="1" x14ac:dyDescent="0.3">
      <c r="A61" s="25" t="s">
        <v>54</v>
      </c>
      <c r="B61" s="21">
        <f t="shared" ref="B61:C61" si="17">SUM(B62,B65,B68,B71:B78)</f>
        <v>411052</v>
      </c>
      <c r="C61" s="21">
        <f t="shared" si="17"/>
        <v>410325</v>
      </c>
      <c r="D61" s="21">
        <f>SUM(D62,D65,D68,D71:D78)</f>
        <v>397511</v>
      </c>
      <c r="E61" s="21">
        <f t="shared" ref="E61" si="18">SUM(E62,E65,E68,E71:E78)</f>
        <v>298976</v>
      </c>
      <c r="F61" s="21">
        <f t="shared" ref="F61:G61" si="19">SUM(F62,F65,F68,F71:F78)</f>
        <v>289336</v>
      </c>
      <c r="G61" s="21">
        <f t="shared" si="19"/>
        <v>263784</v>
      </c>
      <c r="H61" s="21">
        <f t="shared" ref="H61:I61" si="20">SUM(H62,H65,H68,H71:H78)</f>
        <v>324660</v>
      </c>
      <c r="I61" s="21">
        <f t="shared" si="20"/>
        <v>255803</v>
      </c>
    </row>
    <row r="62" spans="1:9" s="1" customFormat="1" x14ac:dyDescent="0.3">
      <c r="A62" s="26" t="s">
        <v>62</v>
      </c>
      <c r="B62" s="19">
        <f t="shared" ref="B62:C62" si="21">SUM(B63:B64)</f>
        <v>87581</v>
      </c>
      <c r="C62" s="19">
        <f t="shared" si="21"/>
        <v>134860</v>
      </c>
      <c r="D62" s="19">
        <f>SUM(D63:D64)</f>
        <v>128311</v>
      </c>
      <c r="E62" s="19">
        <f t="shared" ref="E62:F62" si="22">SUM(E63:E64)</f>
        <v>83000</v>
      </c>
      <c r="F62" s="19">
        <f t="shared" si="22"/>
        <v>104903</v>
      </c>
      <c r="G62" s="19">
        <f t="shared" ref="G62:I62" si="23">SUM(G63:G64)</f>
        <v>75115</v>
      </c>
      <c r="H62" s="19">
        <f t="shared" si="23"/>
        <v>88798</v>
      </c>
      <c r="I62" s="19">
        <f t="shared" si="23"/>
        <v>86194</v>
      </c>
    </row>
    <row r="63" spans="1:9" x14ac:dyDescent="0.3">
      <c r="A63" s="31" t="s">
        <v>63</v>
      </c>
      <c r="B63" s="45">
        <v>87581</v>
      </c>
      <c r="C63" s="45">
        <v>134860</v>
      </c>
      <c r="D63" s="32">
        <v>128311</v>
      </c>
      <c r="E63" s="32">
        <v>83000</v>
      </c>
      <c r="F63" s="18">
        <v>101553</v>
      </c>
      <c r="G63" s="18">
        <v>71000</v>
      </c>
      <c r="H63" s="18">
        <v>85300</v>
      </c>
      <c r="I63" s="18">
        <v>84000</v>
      </c>
    </row>
    <row r="64" spans="1:9" x14ac:dyDescent="0.3">
      <c r="A64" s="31" t="s">
        <v>64</v>
      </c>
      <c r="B64" s="45">
        <v>0</v>
      </c>
      <c r="C64" s="45">
        <v>0</v>
      </c>
      <c r="D64" s="32">
        <v>0</v>
      </c>
      <c r="E64" s="32">
        <v>0</v>
      </c>
      <c r="F64" s="18">
        <v>3350</v>
      </c>
      <c r="G64" s="18">
        <v>4115</v>
      </c>
      <c r="H64" s="18">
        <v>3498</v>
      </c>
      <c r="I64" s="18">
        <v>2194</v>
      </c>
    </row>
    <row r="65" spans="1:9" ht="15" customHeight="1" x14ac:dyDescent="0.3">
      <c r="A65" s="26" t="s">
        <v>65</v>
      </c>
      <c r="B65" s="28">
        <f t="shared" ref="B65:C65" si="24">SUM(B66:B67)</f>
        <v>179630</v>
      </c>
      <c r="C65" s="28">
        <f t="shared" si="24"/>
        <v>133771</v>
      </c>
      <c r="D65" s="28">
        <f>SUM(D66:D67)</f>
        <v>140910</v>
      </c>
      <c r="E65" s="28">
        <f t="shared" ref="E65:F65" si="25">SUM(E66:E67)</f>
        <v>96663</v>
      </c>
      <c r="F65" s="28">
        <f t="shared" si="25"/>
        <v>53902</v>
      </c>
      <c r="G65" s="30">
        <f t="shared" ref="G65:I65" si="26">SUM(G66:G67)</f>
        <v>70028</v>
      </c>
      <c r="H65" s="30">
        <f t="shared" si="26"/>
        <v>130712</v>
      </c>
      <c r="I65" s="30">
        <f t="shared" si="26"/>
        <v>106299</v>
      </c>
    </row>
    <row r="66" spans="1:9" x14ac:dyDescent="0.3">
      <c r="A66" s="31" t="s">
        <v>63</v>
      </c>
      <c r="B66" s="45">
        <v>179630</v>
      </c>
      <c r="C66" s="45">
        <v>129631</v>
      </c>
      <c r="D66" s="32">
        <v>135790</v>
      </c>
      <c r="E66" s="32">
        <v>88880</v>
      </c>
      <c r="F66" s="46">
        <v>46632</v>
      </c>
      <c r="G66" s="18">
        <v>65551</v>
      </c>
      <c r="H66" s="18">
        <v>123742</v>
      </c>
      <c r="I66" s="18">
        <v>106000</v>
      </c>
    </row>
    <row r="67" spans="1:9" x14ac:dyDescent="0.3">
      <c r="A67" s="31" t="s">
        <v>64</v>
      </c>
      <c r="B67" s="45">
        <v>0</v>
      </c>
      <c r="C67" s="45">
        <v>4140</v>
      </c>
      <c r="D67" s="32">
        <v>5120</v>
      </c>
      <c r="E67" s="32">
        <v>7783</v>
      </c>
      <c r="F67" s="18">
        <v>7270</v>
      </c>
      <c r="G67" s="18">
        <v>4477</v>
      </c>
      <c r="H67" s="18">
        <v>6970</v>
      </c>
      <c r="I67" s="18">
        <v>299</v>
      </c>
    </row>
    <row r="68" spans="1:9" x14ac:dyDescent="0.3">
      <c r="A68" s="26" t="s">
        <v>66</v>
      </c>
      <c r="B68" s="28">
        <f t="shared" ref="B68:C68" si="27">SUM(B69:B70)</f>
        <v>57718</v>
      </c>
      <c r="C68" s="28">
        <f t="shared" si="27"/>
        <v>84524</v>
      </c>
      <c r="D68" s="28">
        <f>SUM(D69:D70)</f>
        <v>72888</v>
      </c>
      <c r="E68" s="28">
        <f t="shared" ref="E68:F68" si="28">SUM(E69:E70)</f>
        <v>72000</v>
      </c>
      <c r="F68" s="28">
        <f t="shared" si="28"/>
        <v>60429</v>
      </c>
      <c r="G68" s="30">
        <f t="shared" ref="G68:I68" si="29">SUM(G69:G70)</f>
        <v>56471</v>
      </c>
      <c r="H68" s="30">
        <f t="shared" si="29"/>
        <v>40063</v>
      </c>
      <c r="I68" s="30">
        <f t="shared" si="29"/>
        <v>20810</v>
      </c>
    </row>
    <row r="69" spans="1:9" x14ac:dyDescent="0.3">
      <c r="A69" s="31" t="s">
        <v>63</v>
      </c>
      <c r="B69" s="45">
        <v>57718</v>
      </c>
      <c r="C69" s="45">
        <v>84524</v>
      </c>
      <c r="D69" s="32">
        <v>72888</v>
      </c>
      <c r="E69" s="32">
        <v>72000</v>
      </c>
      <c r="F69" s="18">
        <v>58229</v>
      </c>
      <c r="G69" s="18">
        <v>48771</v>
      </c>
      <c r="H69" s="18">
        <v>34627</v>
      </c>
      <c r="I69" s="18">
        <v>18000</v>
      </c>
    </row>
    <row r="70" spans="1:9" x14ac:dyDescent="0.3">
      <c r="A70" s="31" t="s">
        <v>64</v>
      </c>
      <c r="B70" s="45">
        <v>0</v>
      </c>
      <c r="C70" s="45">
        <v>0</v>
      </c>
      <c r="D70" s="32">
        <v>0</v>
      </c>
      <c r="E70" s="32">
        <v>0</v>
      </c>
      <c r="F70" s="18">
        <v>2200</v>
      </c>
      <c r="G70" s="18">
        <v>7700</v>
      </c>
      <c r="H70" s="18">
        <v>5436</v>
      </c>
      <c r="I70" s="18">
        <v>2810</v>
      </c>
    </row>
    <row r="71" spans="1:9" x14ac:dyDescent="0.3">
      <c r="A71" s="26" t="s">
        <v>80</v>
      </c>
      <c r="B71" s="29">
        <v>15552</v>
      </c>
      <c r="C71" s="29">
        <v>19408</v>
      </c>
      <c r="D71" s="28">
        <v>17466</v>
      </c>
      <c r="E71" s="28">
        <v>17880</v>
      </c>
      <c r="F71" s="16">
        <v>31968</v>
      </c>
      <c r="G71" s="16">
        <v>33170</v>
      </c>
      <c r="H71" s="19">
        <v>19787</v>
      </c>
      <c r="I71" s="19">
        <v>20000</v>
      </c>
    </row>
    <row r="72" spans="1:9" ht="28.8" x14ac:dyDescent="0.3">
      <c r="A72" s="26" t="s">
        <v>81</v>
      </c>
      <c r="B72" s="29">
        <v>1588</v>
      </c>
      <c r="C72" s="29">
        <v>1946</v>
      </c>
      <c r="D72" s="28">
        <v>4200</v>
      </c>
      <c r="E72" s="28">
        <v>3650</v>
      </c>
      <c r="F72" s="16">
        <v>4634</v>
      </c>
      <c r="G72" s="16">
        <v>1400</v>
      </c>
      <c r="H72" s="19">
        <v>13300</v>
      </c>
      <c r="I72" s="19">
        <v>0</v>
      </c>
    </row>
    <row r="73" spans="1:9" x14ac:dyDescent="0.3">
      <c r="A73" s="26" t="s">
        <v>60</v>
      </c>
      <c r="B73" s="29">
        <v>1417</v>
      </c>
      <c r="C73" s="29">
        <v>1497</v>
      </c>
      <c r="D73" s="28">
        <v>1564</v>
      </c>
      <c r="E73" s="28">
        <v>2000</v>
      </c>
      <c r="F73" s="16">
        <v>2000</v>
      </c>
      <c r="G73" s="16">
        <v>0</v>
      </c>
      <c r="H73" s="19">
        <v>0</v>
      </c>
      <c r="I73" s="19">
        <v>0</v>
      </c>
    </row>
    <row r="74" spans="1:9" ht="28.8" x14ac:dyDescent="0.3">
      <c r="A74" s="26" t="s">
        <v>59</v>
      </c>
      <c r="B74" s="29">
        <v>24220</v>
      </c>
      <c r="C74" s="29">
        <v>7046</v>
      </c>
      <c r="D74" s="29">
        <v>7909</v>
      </c>
      <c r="E74" s="29">
        <v>5249</v>
      </c>
      <c r="F74" s="16">
        <v>10500</v>
      </c>
      <c r="G74" s="16">
        <v>6600</v>
      </c>
      <c r="H74" s="19">
        <v>3000</v>
      </c>
      <c r="I74" s="19">
        <v>1000</v>
      </c>
    </row>
    <row r="75" spans="1:9" x14ac:dyDescent="0.3">
      <c r="A75" s="26" t="s">
        <v>55</v>
      </c>
      <c r="B75" s="29">
        <v>8059</v>
      </c>
      <c r="C75" s="29">
        <v>8000</v>
      </c>
      <c r="D75" s="28">
        <v>9110</v>
      </c>
      <c r="E75" s="28">
        <v>9500</v>
      </c>
      <c r="F75" s="16">
        <v>8000</v>
      </c>
      <c r="G75" s="16">
        <v>8000</v>
      </c>
      <c r="H75" s="19">
        <v>15000</v>
      </c>
      <c r="I75" s="19">
        <v>15000</v>
      </c>
    </row>
    <row r="76" spans="1:9" x14ac:dyDescent="0.3">
      <c r="A76" s="26" t="s">
        <v>58</v>
      </c>
      <c r="B76" s="29">
        <v>27126</v>
      </c>
      <c r="C76" s="29">
        <v>7273</v>
      </c>
      <c r="D76" s="29">
        <v>7909</v>
      </c>
      <c r="E76" s="29">
        <v>4034</v>
      </c>
      <c r="F76" s="16">
        <v>8000</v>
      </c>
      <c r="G76" s="16">
        <v>8000</v>
      </c>
      <c r="H76" s="19">
        <v>8000</v>
      </c>
      <c r="I76" s="19">
        <v>1000</v>
      </c>
    </row>
    <row r="77" spans="1:9" x14ac:dyDescent="0.3">
      <c r="A77" s="26" t="s">
        <v>56</v>
      </c>
      <c r="B77" s="29">
        <v>7161</v>
      </c>
      <c r="C77" s="29">
        <v>7000</v>
      </c>
      <c r="D77" s="28">
        <v>5284</v>
      </c>
      <c r="E77" s="28">
        <v>4000</v>
      </c>
      <c r="F77" s="16">
        <v>4000</v>
      </c>
      <c r="G77" s="16">
        <v>5000</v>
      </c>
      <c r="H77" s="19">
        <v>6000</v>
      </c>
      <c r="I77" s="19">
        <v>5500</v>
      </c>
    </row>
    <row r="78" spans="1:9" x14ac:dyDescent="0.3">
      <c r="A78" s="26" t="s">
        <v>57</v>
      </c>
      <c r="B78" s="29">
        <v>1000</v>
      </c>
      <c r="C78" s="29">
        <v>5000</v>
      </c>
      <c r="D78" s="28">
        <v>1960</v>
      </c>
      <c r="E78" s="28">
        <v>1000</v>
      </c>
      <c r="F78" s="16">
        <v>1000</v>
      </c>
      <c r="G78" s="16">
        <v>0</v>
      </c>
      <c r="H78" s="19">
        <v>0</v>
      </c>
      <c r="I78" s="19">
        <v>0</v>
      </c>
    </row>
    <row r="80" spans="1:9" s="1" customFormat="1" x14ac:dyDescent="0.3">
      <c r="A80" s="1" t="s">
        <v>68</v>
      </c>
      <c r="D80" s="21"/>
      <c r="E80" s="21"/>
      <c r="F80" s="21"/>
      <c r="G80" s="22"/>
      <c r="H80" s="19"/>
      <c r="I80" s="19"/>
    </row>
    <row r="81" spans="1:9" s="1" customFormat="1" x14ac:dyDescent="0.3">
      <c r="A81" s="2" t="s">
        <v>69</v>
      </c>
      <c r="B81" s="21">
        <f t="shared" ref="B81:C81" si="30">SUM(B82)</f>
        <v>41106</v>
      </c>
      <c r="C81" s="21">
        <f t="shared" si="30"/>
        <v>90817</v>
      </c>
      <c r="D81" s="21">
        <f>SUM(D82)</f>
        <v>57679</v>
      </c>
      <c r="E81" s="21">
        <f t="shared" ref="E81:F81" si="31">SUM(E82)</f>
        <v>52120</v>
      </c>
      <c r="F81" s="21">
        <f t="shared" si="31"/>
        <v>37353</v>
      </c>
      <c r="G81" s="21">
        <f t="shared" ref="G81:I81" si="32">SUM(G82)</f>
        <v>21373</v>
      </c>
      <c r="H81" s="21">
        <f t="shared" si="32"/>
        <v>40000</v>
      </c>
      <c r="I81" s="21">
        <f t="shared" si="32"/>
        <v>45602</v>
      </c>
    </row>
    <row r="82" spans="1:9" x14ac:dyDescent="0.3">
      <c r="A82" s="33" t="s">
        <v>70</v>
      </c>
      <c r="B82" s="36">
        <v>41106</v>
      </c>
      <c r="C82" s="36">
        <v>90817</v>
      </c>
      <c r="D82" s="16">
        <v>57679</v>
      </c>
      <c r="E82" s="16">
        <v>52120</v>
      </c>
      <c r="F82" s="16">
        <v>37353</v>
      </c>
      <c r="G82" s="16">
        <v>21373</v>
      </c>
      <c r="H82" s="53">
        <v>40000</v>
      </c>
      <c r="I82" s="53">
        <v>45602</v>
      </c>
    </row>
    <row r="84" spans="1:9" s="1" customFormat="1" x14ac:dyDescent="0.3">
      <c r="A84" s="1" t="s">
        <v>72</v>
      </c>
      <c r="B84" s="21">
        <f t="shared" ref="B84:D84" si="33">SUM(B85)</f>
        <v>341803</v>
      </c>
      <c r="C84" s="21">
        <f t="shared" si="33"/>
        <v>309420</v>
      </c>
      <c r="D84" s="21">
        <f t="shared" si="33"/>
        <v>280535</v>
      </c>
      <c r="E84" s="21">
        <f>SUM(E85)</f>
        <v>264488</v>
      </c>
      <c r="F84" s="21">
        <f t="shared" ref="F84" si="34">SUM(F85)</f>
        <v>283400</v>
      </c>
      <c r="G84" s="21">
        <f t="shared" ref="G84:I84" si="35">SUM(G85)</f>
        <v>290700</v>
      </c>
      <c r="H84" s="21">
        <f t="shared" si="35"/>
        <v>308817</v>
      </c>
      <c r="I84" s="21">
        <f t="shared" si="35"/>
        <v>340161</v>
      </c>
    </row>
    <row r="85" spans="1:9" s="1" customFormat="1" x14ac:dyDescent="0.3">
      <c r="A85" s="2" t="s">
        <v>73</v>
      </c>
      <c r="B85" s="21">
        <f t="shared" ref="B85:D85" si="36">SUM(B86:B88)</f>
        <v>341803</v>
      </c>
      <c r="C85" s="21">
        <f t="shared" si="36"/>
        <v>309420</v>
      </c>
      <c r="D85" s="21">
        <f t="shared" si="36"/>
        <v>280535</v>
      </c>
      <c r="E85" s="21">
        <f>SUM(E86:E88)</f>
        <v>264488</v>
      </c>
      <c r="F85" s="21">
        <f t="shared" ref="F85" si="37">SUM(F86:F88)</f>
        <v>283400</v>
      </c>
      <c r="G85" s="35">
        <f t="shared" ref="G85:I85" si="38">SUM(G86:G88)</f>
        <v>290700</v>
      </c>
      <c r="H85" s="35">
        <f t="shared" si="38"/>
        <v>308817</v>
      </c>
      <c r="I85" s="35">
        <f t="shared" si="38"/>
        <v>340161</v>
      </c>
    </row>
    <row r="86" spans="1:9" x14ac:dyDescent="0.3">
      <c r="A86" s="33" t="s">
        <v>74</v>
      </c>
      <c r="B86" s="36">
        <v>203748</v>
      </c>
      <c r="C86" s="36">
        <v>187913</v>
      </c>
      <c r="D86" s="16">
        <v>173985</v>
      </c>
      <c r="E86" s="16">
        <v>165356</v>
      </c>
      <c r="F86" s="16">
        <v>176700</v>
      </c>
      <c r="G86" s="36">
        <v>178700</v>
      </c>
      <c r="H86" s="49">
        <v>182409</v>
      </c>
      <c r="I86" s="49">
        <v>216771</v>
      </c>
    </row>
    <row r="87" spans="1:9" x14ac:dyDescent="0.3">
      <c r="A87" s="33" t="s">
        <v>75</v>
      </c>
      <c r="B87" s="36">
        <v>58135</v>
      </c>
      <c r="C87" s="36">
        <v>41747</v>
      </c>
      <c r="D87" s="16">
        <v>41615</v>
      </c>
      <c r="E87" s="16">
        <v>38810</v>
      </c>
      <c r="F87" s="16">
        <v>41700</v>
      </c>
      <c r="G87" s="36">
        <v>47000</v>
      </c>
      <c r="H87" s="49">
        <v>61408</v>
      </c>
      <c r="I87" s="49">
        <v>58390</v>
      </c>
    </row>
    <row r="88" spans="1:9" x14ac:dyDescent="0.3">
      <c r="A88" s="33" t="s">
        <v>76</v>
      </c>
      <c r="B88" s="36">
        <v>79920</v>
      </c>
      <c r="C88" s="36">
        <v>79760</v>
      </c>
      <c r="D88" s="16">
        <v>64935</v>
      </c>
      <c r="E88" s="16">
        <v>60322</v>
      </c>
      <c r="F88" s="16">
        <v>65000</v>
      </c>
      <c r="G88" s="36">
        <v>65000</v>
      </c>
      <c r="H88" s="49">
        <v>65000</v>
      </c>
      <c r="I88" s="49">
        <v>65000</v>
      </c>
    </row>
    <row r="90" spans="1:9" s="1" customFormat="1" x14ac:dyDescent="0.3">
      <c r="A90" s="34" t="s">
        <v>71</v>
      </c>
      <c r="B90" s="35">
        <f t="shared" ref="B90:G90" si="39">SUM(B3,B34,B51,B61,B81,B84)</f>
        <v>6635623.7000000002</v>
      </c>
      <c r="C90" s="35">
        <f t="shared" si="39"/>
        <v>6973018.9000000004</v>
      </c>
      <c r="D90" s="35">
        <f t="shared" si="39"/>
        <v>6519948</v>
      </c>
      <c r="E90" s="35">
        <f t="shared" si="39"/>
        <v>6267614</v>
      </c>
      <c r="F90" s="35">
        <f t="shared" si="39"/>
        <v>6482125</v>
      </c>
      <c r="G90" s="35">
        <f t="shared" si="39"/>
        <v>6580918</v>
      </c>
      <c r="H90" s="35">
        <f>SUM(H3,H34,H51,H61,H81,H84)</f>
        <v>6806967</v>
      </c>
      <c r="I90" s="35">
        <f>SUM(I3,I34,I51,I61,I81,I84)</f>
        <v>6997541</v>
      </c>
    </row>
  </sheetData>
  <mergeCells count="1">
    <mergeCell ref="I1:I2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2017-03-22T16:59:13Z</dcterms:modified>
</cp:coreProperties>
</file>